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F:\Daten NEU\Schloßallee 24\"/>
    </mc:Choice>
  </mc:AlternateContent>
  <xr:revisionPtr revIDLastSave="0" documentId="8_{C4429931-A221-4E93-8957-12B87EF8D660}" xr6:coauthVersionLast="47" xr6:coauthVersionMax="47" xr10:uidLastSave="{00000000-0000-0000-0000-000000000000}"/>
  <bookViews>
    <workbookView xWindow="28950" yWindow="120" windowWidth="24765" windowHeight="14400" tabRatio="500" xr2:uid="{00000000-000D-0000-FFFF-FFFF00000000}"/>
  </bookViews>
  <sheets>
    <sheet name="Preisliste" sheetId="1" r:id="rId1"/>
    <sheet name="Übersich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2" l="1"/>
  <c r="C6" i="2"/>
  <c r="C5" i="2"/>
  <c r="C8" i="2" s="1"/>
  <c r="C4" i="2"/>
  <c r="F49" i="1"/>
  <c r="H48" i="1"/>
  <c r="F48" i="1"/>
  <c r="I47" i="1"/>
  <c r="J47" i="1" s="1"/>
  <c r="K47" i="1" s="1"/>
  <c r="I46" i="1"/>
  <c r="J46" i="1" s="1"/>
  <c r="K46" i="1" s="1"/>
  <c r="J45" i="1"/>
  <c r="K45" i="1" s="1"/>
  <c r="I45" i="1"/>
  <c r="I44" i="1"/>
  <c r="J44" i="1" s="1"/>
  <c r="K44" i="1" s="1"/>
  <c r="I43" i="1"/>
  <c r="J43" i="1" s="1"/>
  <c r="K43" i="1" s="1"/>
  <c r="I42" i="1"/>
  <c r="J42" i="1" s="1"/>
  <c r="K42" i="1" s="1"/>
  <c r="I41" i="1"/>
  <c r="J41" i="1" s="1"/>
  <c r="K41" i="1" s="1"/>
  <c r="I40" i="1"/>
  <c r="J40" i="1" s="1"/>
  <c r="K40" i="1" s="1"/>
  <c r="I39" i="1"/>
  <c r="J39" i="1" s="1"/>
  <c r="K39" i="1" s="1"/>
  <c r="I38" i="1"/>
  <c r="J38" i="1" s="1"/>
  <c r="K38" i="1" s="1"/>
  <c r="J37" i="1"/>
  <c r="K37" i="1" s="1"/>
  <c r="I37" i="1"/>
  <c r="I36" i="1"/>
  <c r="J36" i="1" s="1"/>
  <c r="K36" i="1" s="1"/>
  <c r="I35" i="1"/>
  <c r="J35" i="1" s="1"/>
  <c r="K35" i="1" s="1"/>
  <c r="I34" i="1"/>
  <c r="J34" i="1" s="1"/>
  <c r="K34" i="1" s="1"/>
  <c r="I33" i="1"/>
  <c r="J33" i="1" s="1"/>
  <c r="K33" i="1" s="1"/>
  <c r="I32" i="1"/>
  <c r="J32" i="1" s="1"/>
  <c r="K32" i="1" s="1"/>
  <c r="J31" i="1"/>
  <c r="K31" i="1" s="1"/>
  <c r="I31" i="1"/>
  <c r="I30" i="1"/>
  <c r="J30" i="1" s="1"/>
  <c r="K30" i="1" s="1"/>
  <c r="I29" i="1"/>
  <c r="J29" i="1" s="1"/>
  <c r="K29" i="1" s="1"/>
  <c r="I28" i="1"/>
  <c r="J28" i="1" s="1"/>
  <c r="K28" i="1" s="1"/>
  <c r="I27" i="1"/>
  <c r="J27" i="1" s="1"/>
  <c r="K27" i="1" s="1"/>
  <c r="I26" i="1"/>
  <c r="J26" i="1" s="1"/>
  <c r="K26" i="1" s="1"/>
  <c r="J25" i="1"/>
  <c r="K25" i="1" s="1"/>
  <c r="I25" i="1"/>
  <c r="I24" i="1"/>
  <c r="J24" i="1" s="1"/>
  <c r="K24" i="1" s="1"/>
  <c r="I23" i="1"/>
  <c r="J23" i="1" s="1"/>
  <c r="K23" i="1" s="1"/>
  <c r="I22" i="1"/>
  <c r="J22" i="1" s="1"/>
  <c r="K22" i="1" s="1"/>
  <c r="I21" i="1"/>
  <c r="J21" i="1" s="1"/>
  <c r="K21" i="1" s="1"/>
  <c r="I20" i="1"/>
  <c r="J20" i="1" s="1"/>
  <c r="I19" i="1"/>
  <c r="J19" i="1" s="1"/>
  <c r="K19" i="1" s="1"/>
  <c r="I18" i="1"/>
  <c r="J18" i="1" s="1"/>
  <c r="K18" i="1" s="1"/>
  <c r="J17" i="1"/>
  <c r="K17" i="1" s="1"/>
  <c r="I17" i="1"/>
  <c r="I16" i="1"/>
  <c r="J16" i="1" s="1"/>
  <c r="I15" i="1"/>
  <c r="J15" i="1" s="1"/>
  <c r="K15" i="1" s="1"/>
  <c r="I14" i="1"/>
  <c r="J14" i="1" s="1"/>
  <c r="K14" i="1" s="1"/>
  <c r="I13" i="1"/>
  <c r="J13" i="1" s="1"/>
  <c r="K13" i="1" s="1"/>
  <c r="I12" i="1"/>
  <c r="J12" i="1" s="1"/>
  <c r="J11" i="1"/>
  <c r="K11" i="1" s="1"/>
  <c r="I11" i="1"/>
  <c r="I10" i="1"/>
  <c r="J10" i="1" s="1"/>
  <c r="K10" i="1" s="1"/>
  <c r="I9" i="1"/>
  <c r="J9" i="1" s="1"/>
  <c r="K9" i="1" s="1"/>
  <c r="I8" i="1"/>
  <c r="J8" i="1" s="1"/>
  <c r="E5" i="2" l="1"/>
  <c r="K20" i="1"/>
  <c r="D5" i="2"/>
  <c r="F5" i="2"/>
  <c r="E6" i="2"/>
  <c r="J49" i="1"/>
  <c r="F6" i="2"/>
  <c r="J48" i="1"/>
  <c r="D6" i="2"/>
  <c r="K8" i="1"/>
  <c r="F4" i="2"/>
  <c r="E4" i="2"/>
  <c r="D4" i="2"/>
  <c r="K16" i="1"/>
  <c r="G5" i="2"/>
  <c r="H5" i="2"/>
  <c r="I5" i="2"/>
  <c r="E7" i="2"/>
  <c r="D7" i="2"/>
  <c r="K12" i="1"/>
  <c r="F7" i="2"/>
  <c r="I48" i="1"/>
  <c r="I7" i="2" l="1"/>
  <c r="H7" i="2"/>
  <c r="G7" i="2"/>
  <c r="F8" i="2"/>
  <c r="K48" i="1"/>
  <c r="I6" i="2"/>
  <c r="H6" i="2"/>
  <c r="K49" i="1"/>
  <c r="G6" i="2"/>
  <c r="I4" i="2"/>
  <c r="I8" i="2" s="1"/>
  <c r="H4" i="2"/>
  <c r="G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C3" authorId="0" shapeId="0" xr:uid="{00000000-0006-0000-0000-000001000000}">
      <text>
        <r>
          <rPr>
            <sz val="10"/>
            <rFont val="Arial"/>
            <family val="2"/>
          </rPr>
          <t>Lt. Exposé 10/2026: 6.990 € je m² Kaufpreisfläche</t>
        </r>
      </text>
    </comment>
    <comment ref="C4" authorId="0" shapeId="0" xr:uid="{00000000-0006-0000-0000-000002000000}">
      <text>
        <r>
          <rPr>
            <sz val="10"/>
            <rFont val="Arial"/>
            <family val="2"/>
          </rPr>
          <t>Lt. Exposé 10/2026: Freisitze zu 25 % angesetzt (Kaufpreisfläche = Innenfläche + 25 % Freisitz)</t>
        </r>
      </text>
    </comment>
  </commentList>
</comments>
</file>

<file path=xl/sharedStrings.xml><?xml version="1.0" encoding="utf-8"?>
<sst xmlns="http://schemas.openxmlformats.org/spreadsheetml/2006/main" count="278" uniqueCount="83">
  <si>
    <t>Schloßallee 24, 13156 Berlin-Pankow · Preisliste 40 Apartments</t>
  </si>
  <si>
    <t>Kaufpreis pro m²</t>
  </si>
  <si>
    <t>Anrechnung Balkon/Terrasse</t>
  </si>
  <si>
    <t>Gelbe Felder änderbar – alle Preise rechnen automatisch neu.</t>
  </si>
  <si>
    <t>Nr.</t>
  </si>
  <si>
    <t>Etage</t>
  </si>
  <si>
    <t>Haus</t>
  </si>
  <si>
    <t>Typ</t>
  </si>
  <si>
    <t>Grundriss</t>
  </si>
  <si>
    <t>Innenfläche</t>
  </si>
  <si>
    <t>Freisitz</t>
  </si>
  <si>
    <t>Freisitz-fläche</t>
  </si>
  <si>
    <t>Angerechnete Freisitzfläche</t>
  </si>
  <si>
    <t>Gesamtfläche</t>
  </si>
  <si>
    <t>Kaufpreis</t>
  </si>
  <si>
    <t>01</t>
  </si>
  <si>
    <t>EG</t>
  </si>
  <si>
    <t>Vorderhaus</t>
  </si>
  <si>
    <t>C</t>
  </si>
  <si>
    <t>Wohnen mit Terrasse</t>
  </si>
  <si>
    <t>Terrasse</t>
  </si>
  <si>
    <t>02</t>
  </si>
  <si>
    <t>03</t>
  </si>
  <si>
    <t>04</t>
  </si>
  <si>
    <t>05</t>
  </si>
  <si>
    <t>Gartenhaus</t>
  </si>
  <si>
    <t>D</t>
  </si>
  <si>
    <t>06</t>
  </si>
  <si>
    <t>07</t>
  </si>
  <si>
    <t>08</t>
  </si>
  <si>
    <t>09</t>
  </si>
  <si>
    <t>1. OG</t>
  </si>
  <si>
    <t>A</t>
  </si>
  <si>
    <t>Studio</t>
  </si>
  <si>
    <t>Balkon</t>
  </si>
  <si>
    <t>10</t>
  </si>
  <si>
    <t>B</t>
  </si>
  <si>
    <t>Breite Fensterfront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</si>
  <si>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</si>
  <si>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</si>
  <si>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</si>
  <si>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</si>
  <si>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</si>
  <si>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</si>
  <si>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</si>
  <si>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</si>
  <si>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</si>
  <si>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2. OG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</si>
  <si>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</si>
  <si>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</si>
  <si>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</si>
  <si>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</si>
  <si>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</si>
  <si>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</si>
  <si>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</si>
  <si>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</si>
  <si>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</si>
  <si>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</si>
  <si>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3. OG</t>
  </si>
  <si>
    <t>30</t>
  </si>
  <si>
    <t>31</t>
  </si>
  <si>
    <t>32</t>
  </si>
  <si>
    <t>33</t>
  </si>
  <si>
    <t>34</t>
  </si>
  <si>
    <t>35</t>
  </si>
  <si>
    <t>4. OG</t>
  </si>
  <si>
    <t>36</t>
  </si>
  <si>
    <t>37</t>
  </si>
  <si>
    <t>38</t>
  </si>
  <si>
    <t>39</t>
  </si>
  <si>
    <t>40</t>
  </si>
  <si>
    <t>Summe</t>
  </si>
  <si>
    <t>Durchschnitt pro Einheit</t>
  </si>
  <si>
    <t>Flächen ca. lt. Exposé / Konzeptplanung 10/2026 (Vorversion), keine Wohnflächenberechnung · Freisitzflächen aus Planangaben abgeleitet · zzgl. 3,57 % Käuferprovision inkl. gesetzl. MwSt. · Zwischenverkauf und Änderungen vorbehalten.</t>
  </si>
  <si>
    <t>Übersicht nach Grundrisstyp</t>
  </si>
  <si>
    <t>Anzahl</t>
  </si>
  <si>
    <t>Fläche min</t>
  </si>
  <si>
    <t>Fläche max</t>
  </si>
  <si>
    <t>Preis min</t>
  </si>
  <si>
    <t>Preis max</t>
  </si>
  <si>
    <t>Kaufpreis gesamt</t>
  </si>
  <si>
    <t>Gesamt</t>
  </si>
  <si>
    <t>Gesamtfläche = Innenfläche + Freisitz × Anrechnungsquote (Blatt Preisliste, C4).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</si>
</sst>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\-#,##0&quot; €&quot;;\-"/>
    <numFmt numFmtId="165" formatCode="#,##0.0&quot; m²&quot;"/>
  </numFmts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rgb="FF0000FF"/>
      <name val="Arial"/>
      <family val="2"/>
    </font>
    <font>
      <i/>
      <sz val="11"/>
      <color rgb="FF80808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i/>
      <sz val="9"/>
      <color rgb="FF808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A2E"/>
        <bgColor rgb="FF333300"/>
      </patternFill>
    </fill>
    <fill>
      <patternFill patternType="solid">
        <fgColor rgb="FFF7F5EF"/>
        <bgColor rgb="FFFFFFFF"/>
      </patternFill>
    </fill>
    <fill>
      <patternFill patternType="solid">
        <fgColor rgb="FFE8E4D8"/>
        <bgColor rgb="FFF7F5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/>
    <xf numFmtId="0" fontId="3" fillId="0" borderId="0" xfId="0" applyFont="1" applyAlignment="1">
      <alignment wrapText="1"/>
    </xf>
    <xf numFmtId="9" fontId="4" fillId="2" borderId="1" xfId="0" applyNumberFormat="1" applyFont="1" applyFill="1" applyBorder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165" fontId="7" fillId="4" borderId="1" xfId="0" applyNumberFormat="1" applyFont="1" applyFill="1" applyBorder="1"/>
    <xf numFmtId="164" fontId="7" fillId="4" borderId="1" xfId="0" applyNumberFormat="1" applyFont="1" applyFill="1" applyBorder="1"/>
    <xf numFmtId="0" fontId="3" fillId="5" borderId="1" xfId="0" applyFont="1" applyFill="1" applyBorder="1"/>
    <xf numFmtId="0" fontId="0" fillId="5" borderId="1" xfId="0" applyFill="1" applyBorder="1"/>
    <xf numFmtId="165" fontId="3" fillId="5" borderId="1" xfId="0" applyNumberFormat="1" applyFont="1" applyFill="1" applyBorder="1"/>
    <xf numFmtId="164" fontId="3" fillId="5" borderId="1" xfId="0" applyNumberFormat="1" applyFont="1" applyFill="1" applyBorder="1"/>
    <xf numFmtId="165" fontId="3" fillId="0" borderId="0" xfId="0" applyNumberFormat="1" applyFont="1"/>
    <xf numFmtId="164" fontId="3" fillId="0" borderId="0" xfId="0" applyNumberFormat="1" applyFont="1"/>
    <xf numFmtId="0" fontId="8" fillId="0" borderId="0" xfId="0" applyFont="1"/>
    <xf numFmtId="0" fontId="6" fillId="3" borderId="1" xfId="0" applyFont="1" applyFill="1" applyBorder="1" applyAlignment="1">
      <alignment horizontal="center" wrapText="1"/>
    </xf>
    <xf numFmtId="1" fontId="3" fillId="5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7F5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4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Normal="100" workbookViewId="0">
      <pane ySplit="7" topLeftCell="A8" activePane="bottomLeft" state="frozen"/>
      <selection pane="bottomLeft" activeCell="E14" sqref="E14"/>
    </sheetView>
  </sheetViews>
  <sheetFormatPr baseColWidth="10" defaultColWidth="8.7109375" defaultRowHeight="15" x14ac:dyDescent="0.25"/>
  <cols>
    <col min="1" max="1" width="28.140625" customWidth="1"/>
    <col min="2" max="2" width="8.85546875" customWidth="1"/>
    <col min="3" max="3" width="17" customWidth="1"/>
    <col min="4" max="4" width="6" customWidth="1"/>
    <col min="5" max="5" width="18" customWidth="1"/>
    <col min="6" max="6" width="13" customWidth="1"/>
    <col min="7" max="7" width="11" customWidth="1"/>
    <col min="8" max="8" width="12" customWidth="1"/>
    <col min="9" max="9" width="15" customWidth="1"/>
    <col min="10" max="10" width="14" customWidth="1"/>
    <col min="11" max="11" width="15" customWidth="1"/>
  </cols>
  <sheetData>
    <row r="1" spans="1:11" ht="18" customHeight="1" x14ac:dyDescent="0.25">
      <c r="A1" s="1" t="s">
        <v>0</v>
      </c>
    </row>
    <row r="3" spans="1:11" x14ac:dyDescent="0.25">
      <c r="A3" s="2" t="s">
        <v>1</v>
      </c>
      <c r="C3" s="3">
        <v>6990</v>
      </c>
    </row>
    <row r="4" spans="1:11" ht="30" customHeight="1" x14ac:dyDescent="0.25">
      <c r="A4" s="4" t="s">
        <v>2</v>
      </c>
      <c r="C4" s="5">
        <v>0.25</v>
      </c>
    </row>
    <row r="5" spans="1:11" x14ac:dyDescent="0.25">
      <c r="A5" s="6" t="s">
        <v>3</v>
      </c>
    </row>
    <row r="7" spans="1:11" ht="31.5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  <c r="I7" s="7" t="s">
        <v>12</v>
      </c>
      <c r="J7" s="7" t="s">
        <v>13</v>
      </c>
      <c r="K7" s="7" t="s">
        <v>14</v>
      </c>
    </row>
    <row r="8" spans="1:11" x14ac:dyDescent="0.25">
      <c r="A8" s="8" t="s">
        <v>15</v>
      </c>
      <c r="B8" s="8" t="s">
        <v>16</v>
      </c>
      <c r="C8" s="8" t="s">
        <v>17</v>
      </c>
      <c r="D8" s="8" t="s">
        <v>18</v>
      </c>
      <c r="E8" s="9" t="s">
        <v>19</v>
      </c>
      <c r="F8" s="10">
        <v>27.7</v>
      </c>
      <c r="G8" s="8" t="s">
        <v>20</v>
      </c>
      <c r="H8" s="10">
        <v>8</v>
      </c>
      <c r="I8" s="10">
        <f t="shared" ref="I8:I47" si="0">H8*$C$4</f>
        <v>2</v>
      </c>
      <c r="J8" s="10">
        <f t="shared" ref="J8:J47" si="1">F8+I8</f>
        <v>29.7</v>
      </c>
      <c r="K8" s="11">
        <f t="shared" ref="K8:K47" si="2">J8*$C$3</f>
        <v>207603</v>
      </c>
    </row>
    <row r="9" spans="1:11" x14ac:dyDescent="0.25">
      <c r="A9" s="12" t="s">
        <v>21</v>
      </c>
      <c r="B9" s="12" t="s">
        <v>16</v>
      </c>
      <c r="C9" s="12" t="s">
        <v>17</v>
      </c>
      <c r="D9" s="12" t="s">
        <v>18</v>
      </c>
      <c r="E9" s="13" t="s">
        <v>19</v>
      </c>
      <c r="F9" s="14">
        <v>35.700000000000003</v>
      </c>
      <c r="G9" s="12" t="s">
        <v>20</v>
      </c>
      <c r="H9" s="14">
        <v>8</v>
      </c>
      <c r="I9" s="14">
        <f t="shared" si="0"/>
        <v>2</v>
      </c>
      <c r="J9" s="14">
        <f t="shared" si="1"/>
        <v>37.700000000000003</v>
      </c>
      <c r="K9" s="15">
        <f t="shared" si="2"/>
        <v>263523</v>
      </c>
    </row>
    <row r="10" spans="1:11" x14ac:dyDescent="0.25">
      <c r="A10" s="8" t="s">
        <v>22</v>
      </c>
      <c r="B10" s="8" t="s">
        <v>16</v>
      </c>
      <c r="C10" s="8" t="s">
        <v>17</v>
      </c>
      <c r="D10" s="8" t="s">
        <v>18</v>
      </c>
      <c r="E10" s="9" t="s">
        <v>19</v>
      </c>
      <c r="F10" s="10">
        <v>27.7</v>
      </c>
      <c r="G10" s="8" t="s">
        <v>20</v>
      </c>
      <c r="H10" s="10">
        <v>8</v>
      </c>
      <c r="I10" s="10">
        <f t="shared" si="0"/>
        <v>2</v>
      </c>
      <c r="J10" s="10">
        <f t="shared" si="1"/>
        <v>29.7</v>
      </c>
      <c r="K10" s="11">
        <f t="shared" si="2"/>
        <v>207603</v>
      </c>
    </row>
    <row r="11" spans="1:11" x14ac:dyDescent="0.25">
      <c r="A11" s="12" t="s">
        <v>23</v>
      </c>
      <c r="B11" s="12" t="s">
        <v>16</v>
      </c>
      <c r="C11" s="12" t="s">
        <v>17</v>
      </c>
      <c r="D11" s="12" t="s">
        <v>18</v>
      </c>
      <c r="E11" s="13" t="s">
        <v>19</v>
      </c>
      <c r="F11" s="14">
        <v>35.700000000000003</v>
      </c>
      <c r="G11" s="12" t="s">
        <v>20</v>
      </c>
      <c r="H11" s="14">
        <v>8</v>
      </c>
      <c r="I11" s="14">
        <f t="shared" si="0"/>
        <v>2</v>
      </c>
      <c r="J11" s="14">
        <f t="shared" si="1"/>
        <v>37.700000000000003</v>
      </c>
      <c r="K11" s="15">
        <f t="shared" si="2"/>
        <v>263523</v>
      </c>
    </row>
    <row r="12" spans="1:11" x14ac:dyDescent="0.25">
      <c r="A12" s="8" t="s">
        <v>24</v>
      </c>
      <c r="B12" s="8" t="s">
        <v>16</v>
      </c>
      <c r="C12" s="8" t="s">
        <v>25</v>
      </c>
      <c r="D12" s="8" t="s">
        <v>26</v>
      </c>
      <c r="E12" s="9" t="s">
        <v>25</v>
      </c>
      <c r="F12" s="10">
        <v>31.6</v>
      </c>
      <c r="G12" s="8" t="s">
        <v>20</v>
      </c>
      <c r="H12" s="10">
        <v>8</v>
      </c>
      <c r="I12" s="10">
        <f t="shared" si="0"/>
        <v>2</v>
      </c>
      <c r="J12" s="10">
        <f t="shared" si="1"/>
        <v>33.6</v>
      </c>
      <c r="K12" s="11">
        <f t="shared" si="2"/>
        <v>234864</v>
      </c>
    </row>
    <row r="13" spans="1:11" x14ac:dyDescent="0.25">
      <c r="A13" s="12" t="s">
        <v>27</v>
      </c>
      <c r="B13" s="12" t="s">
        <v>16</v>
      </c>
      <c r="C13" s="12" t="s">
        <v>25</v>
      </c>
      <c r="D13" s="12" t="s">
        <v>26</v>
      </c>
      <c r="E13" s="13" t="s">
        <v>25</v>
      </c>
      <c r="F13" s="14">
        <v>34.799999999999997</v>
      </c>
      <c r="G13" s="12" t="s">
        <v>20</v>
      </c>
      <c r="H13" s="14">
        <v>8</v>
      </c>
      <c r="I13" s="14">
        <f t="shared" si="0"/>
        <v>2</v>
      </c>
      <c r="J13" s="14">
        <f t="shared" si="1"/>
        <v>36.799999999999997</v>
      </c>
      <c r="K13" s="15">
        <f t="shared" si="2"/>
        <v>257231.99999999997</v>
      </c>
    </row>
    <row r="14" spans="1:11" x14ac:dyDescent="0.25">
      <c r="A14" s="8" t="s">
        <v>28</v>
      </c>
      <c r="B14" s="8" t="s">
        <v>16</v>
      </c>
      <c r="C14" s="8" t="s">
        <v>25</v>
      </c>
      <c r="D14" s="8" t="s">
        <v>26</v>
      </c>
      <c r="E14" s="9" t="s">
        <v>25</v>
      </c>
      <c r="F14" s="10">
        <v>31.6</v>
      </c>
      <c r="G14" s="8" t="s">
        <v>20</v>
      </c>
      <c r="H14" s="10">
        <v>8</v>
      </c>
      <c r="I14" s="10">
        <f t="shared" si="0"/>
        <v>2</v>
      </c>
      <c r="J14" s="10">
        <f t="shared" si="1"/>
        <v>33.6</v>
      </c>
      <c r="K14" s="11">
        <f t="shared" si="2"/>
        <v>234864</v>
      </c>
    </row>
    <row r="15" spans="1:11" x14ac:dyDescent="0.25">
      <c r="A15" s="12" t="s">
        <v>29</v>
      </c>
      <c r="B15" s="12" t="s">
        <v>16</v>
      </c>
      <c r="C15" s="12" t="s">
        <v>25</v>
      </c>
      <c r="D15" s="12" t="s">
        <v>26</v>
      </c>
      <c r="E15" s="13" t="s">
        <v>25</v>
      </c>
      <c r="F15" s="14">
        <v>34.799999999999997</v>
      </c>
      <c r="G15" s="12" t="s">
        <v>20</v>
      </c>
      <c r="H15" s="14">
        <v>8</v>
      </c>
      <c r="I15" s="14">
        <f t="shared" si="0"/>
        <v>2</v>
      </c>
      <c r="J15" s="14">
        <f t="shared" si="1"/>
        <v>36.799999999999997</v>
      </c>
      <c r="K15" s="15">
        <f t="shared" si="2"/>
        <v>257231.99999999997</v>
      </c>
    </row>
    <row r="16" spans="1:11" x14ac:dyDescent="0.25">
      <c r="A16" s="8" t="s">
        <v>30</v>
      </c>
      <c r="B16" s="8" t="s">
        <v>31</v>
      </c>
      <c r="C16" s="8" t="s">
        <v>17</v>
      </c>
      <c r="D16" s="8" t="s">
        <v>32</v>
      </c>
      <c r="E16" s="9" t="s">
        <v>33</v>
      </c>
      <c r="F16" s="10">
        <v>27.2</v>
      </c>
      <c r="G16" s="8" t="s">
        <v>34</v>
      </c>
      <c r="H16" s="10">
        <v>4.8</v>
      </c>
      <c r="I16" s="10">
        <f t="shared" si="0"/>
        <v>1.2</v>
      </c>
      <c r="J16" s="10">
        <f t="shared" si="1"/>
        <v>28.4</v>
      </c>
      <c r="K16" s="11">
        <f t="shared" si="2"/>
        <v>198516</v>
      </c>
    </row>
    <row r="17" spans="1:11" x14ac:dyDescent="0.25">
      <c r="A17" s="12" t="s">
        <v>35</v>
      </c>
      <c r="B17" s="12" t="s">
        <v>31</v>
      </c>
      <c r="C17" s="12" t="s">
        <v>17</v>
      </c>
      <c r="D17" s="12" t="s">
        <v>36</v>
      </c>
      <c r="E17" s="13" t="s">
        <v>37</v>
      </c>
      <c r="F17" s="14">
        <v>27.2</v>
      </c>
      <c r="G17" s="12" t="s">
        <v>34</v>
      </c>
      <c r="H17" s="14">
        <v>4.8</v>
      </c>
      <c r="I17" s="14">
        <f t="shared" si="0"/>
        <v>1.2</v>
      </c>
      <c r="J17" s="14">
        <f t="shared" si="1"/>
        <v>28.4</v>
      </c>
      <c r="K17" s="15">
        <f t="shared" si="2"/>
        <v>198516</v>
      </c>
    </row>
    <row r="18" spans="1:11" x14ac:dyDescent="0.25">
      <c r="A18" s="8" t="s">
        <v>38</v>
      </c>
      <c r="B18" s="8" t="s">
        <v>31</v>
      </c>
      <c r="C18" s="8" t="s">
        <v>17</v>
      </c>
      <c r="D18" s="8" t="s">
        <v>32</v>
      </c>
      <c r="E18" s="9" t="s">
        <v>33</v>
      </c>
      <c r="F18" s="10">
        <v>27.2</v>
      </c>
      <c r="G18" s="8" t="s">
        <v>34</v>
      </c>
      <c r="H18" s="10">
        <v>4.8</v>
      </c>
      <c r="I18" s="10">
        <f t="shared" si="0"/>
        <v>1.2</v>
      </c>
      <c r="J18" s="10">
        <f t="shared" si="1"/>
        <v>28.4</v>
      </c>
      <c r="K18" s="11">
        <f t="shared" si="2"/>
        <v>198516</v>
      </c>
    </row>
    <row r="19" spans="1:11" x14ac:dyDescent="0.25">
      <c r="A19" s="12" t="s">
        <v>39</v>
      </c>
      <c r="B19" s="12" t="s">
        <v>31</v>
      </c>
      <c r="C19" s="12" t="s">
        <v>17</v>
      </c>
      <c r="D19" s="12" t="s">
        <v>32</v>
      </c>
      <c r="E19" s="13" t="s">
        <v>33</v>
      </c>
      <c r="F19" s="14">
        <v>27.2</v>
      </c>
      <c r="G19" s="12" t="s">
        <v>34</v>
      </c>
      <c r="H19" s="14">
        <v>4.8</v>
      </c>
      <c r="I19" s="14">
        <f t="shared" si="0"/>
        <v>1.2</v>
      </c>
      <c r="J19" s="14">
        <f t="shared" si="1"/>
        <v>28.4</v>
      </c>
      <c r="K19" s="15">
        <f t="shared" si="2"/>
        <v>198516</v>
      </c>
    </row>
    <row r="20" spans="1:11" x14ac:dyDescent="0.25">
      <c r="A20" s="8" t="s">
        <v>40</v>
      </c>
      <c r="B20" s="8" t="s">
        <v>31</v>
      </c>
      <c r="C20" s="8" t="s">
        <v>17</v>
      </c>
      <c r="D20" s="8" t="s">
        <v>36</v>
      </c>
      <c r="E20" s="9" t="s">
        <v>37</v>
      </c>
      <c r="F20" s="10">
        <v>27.2</v>
      </c>
      <c r="G20" s="8" t="s">
        <v>34</v>
      </c>
      <c r="H20" s="10">
        <v>4.8</v>
      </c>
      <c r="I20" s="10">
        <f t="shared" si="0"/>
        <v>1.2</v>
      </c>
      <c r="J20" s="10">
        <f t="shared" si="1"/>
        <v>28.4</v>
      </c>
      <c r="K20" s="11">
        <f t="shared" si="2"/>
        <v>198516</v>
      </c>
    </row>
    <row r="21" spans="1:11" x14ac:dyDescent="0.25">
      <c r="A21" s="12" t="s">
        <v>41</v>
      </c>
      <c r="B21" s="12" t="s">
        <v>31</v>
      </c>
      <c r="C21" s="12" t="s">
        <v>17</v>
      </c>
      <c r="D21" s="12" t="s">
        <v>32</v>
      </c>
      <c r="E21" s="13" t="s">
        <v>33</v>
      </c>
      <c r="F21" s="14">
        <v>27.2</v>
      </c>
      <c r="G21" s="12" t="s">
        <v>34</v>
      </c>
      <c r="H21" s="14">
        <v>4.8</v>
      </c>
      <c r="I21" s="14">
        <f t="shared" si="0"/>
        <v>1.2</v>
      </c>
      <c r="J21" s="14">
        <f t="shared" si="1"/>
        <v>28.4</v>
      </c>
      <c r="K21" s="15">
        <f t="shared" si="2"/>
        <v>198516</v>
      </c>
    </row>
    <row r="22" spans="1:11" x14ac:dyDescent="0.25">
      <c r="A22" s="8" t="s">
        <v>42</v>
      </c>
      <c r="B22" s="8" t="s">
        <v>31</v>
      </c>
      <c r="C22" s="8" t="s">
        <v>25</v>
      </c>
      <c r="D22" s="8" t="s">
        <v>26</v>
      </c>
      <c r="E22" s="9" t="s">
        <v>25</v>
      </c>
      <c r="F22" s="10">
        <v>31.6</v>
      </c>
      <c r="G22" s="8" t="s">
        <v>34</v>
      </c>
      <c r="H22" s="10">
        <v>4.8</v>
      </c>
      <c r="I22" s="10">
        <f t="shared" si="0"/>
        <v>1.2</v>
      </c>
      <c r="J22" s="10">
        <f t="shared" si="1"/>
        <v>32.800000000000004</v>
      </c>
      <c r="K22" s="11">
        <f t="shared" si="2"/>
        <v>229272.00000000003</v>
      </c>
    </row>
    <row r="23" spans="1:11" x14ac:dyDescent="0.25">
      <c r="A23" s="12" t="s">
        <v>43</v>
      </c>
      <c r="B23" s="12" t="s">
        <v>31</v>
      </c>
      <c r="C23" s="12" t="s">
        <v>25</v>
      </c>
      <c r="D23" s="12" t="s">
        <v>26</v>
      </c>
      <c r="E23" s="13" t="s">
        <v>25</v>
      </c>
      <c r="F23" s="14">
        <v>34.799999999999997</v>
      </c>
      <c r="G23" s="12" t="s">
        <v>34</v>
      </c>
      <c r="H23" s="14">
        <v>4.8</v>
      </c>
      <c r="I23" s="14">
        <f t="shared" si="0"/>
        <v>1.2</v>
      </c>
      <c r="J23" s="14">
        <f t="shared" si="1"/>
        <v>36</v>
      </c>
      <c r="K23" s="15">
        <f t="shared" si="2"/>
        <v>251640</v>
      </c>
    </row>
    <row r="24" spans="1:11" x14ac:dyDescent="0.25">
      <c r="A24" s="8" t="s">
        <v>44</v>
      </c>
      <c r="B24" s="8" t="s">
        <v>31</v>
      </c>
      <c r="C24" s="8" t="s">
        <v>25</v>
      </c>
      <c r="D24" s="8" t="s">
        <v>26</v>
      </c>
      <c r="E24" s="9" t="s">
        <v>25</v>
      </c>
      <c r="F24" s="10">
        <v>31.6</v>
      </c>
      <c r="G24" s="8" t="s">
        <v>34</v>
      </c>
      <c r="H24" s="10">
        <v>4.8</v>
      </c>
      <c r="I24" s="10">
        <f t="shared" si="0"/>
        <v>1.2</v>
      </c>
      <c r="J24" s="10">
        <f t="shared" si="1"/>
        <v>32.800000000000004</v>
      </c>
      <c r="K24" s="11">
        <f t="shared" si="2"/>
        <v>229272.00000000003</v>
      </c>
    </row>
    <row r="25" spans="1:11" x14ac:dyDescent="0.25">
      <c r="A25" s="12" t="s">
        <v>45</v>
      </c>
      <c r="B25" s="12" t="s">
        <v>31</v>
      </c>
      <c r="C25" s="12" t="s">
        <v>25</v>
      </c>
      <c r="D25" s="12" t="s">
        <v>26</v>
      </c>
      <c r="E25" s="13" t="s">
        <v>25</v>
      </c>
      <c r="F25" s="14">
        <v>34.799999999999997</v>
      </c>
      <c r="G25" s="12" t="s">
        <v>34</v>
      </c>
      <c r="H25" s="14">
        <v>4.8</v>
      </c>
      <c r="I25" s="14">
        <f t="shared" si="0"/>
        <v>1.2</v>
      </c>
      <c r="J25" s="14">
        <f t="shared" si="1"/>
        <v>36</v>
      </c>
      <c r="K25" s="15">
        <f t="shared" si="2"/>
        <v>251640</v>
      </c>
    </row>
    <row r="26" spans="1:11" x14ac:dyDescent="0.25">
      <c r="A26" s="8" t="s">
        <v>46</v>
      </c>
      <c r="B26" s="8" t="s">
        <v>47</v>
      </c>
      <c r="C26" s="8" t="s">
        <v>17</v>
      </c>
      <c r="D26" s="8" t="s">
        <v>32</v>
      </c>
      <c r="E26" s="9" t="s">
        <v>33</v>
      </c>
      <c r="F26" s="10">
        <v>27.2</v>
      </c>
      <c r="G26" s="8" t="s">
        <v>34</v>
      </c>
      <c r="H26" s="10">
        <v>4.8</v>
      </c>
      <c r="I26" s="10">
        <f t="shared" si="0"/>
        <v>1.2</v>
      </c>
      <c r="J26" s="10">
        <f t="shared" si="1"/>
        <v>28.4</v>
      </c>
      <c r="K26" s="11">
        <f t="shared" si="2"/>
        <v>198516</v>
      </c>
    </row>
    <row r="27" spans="1:11" x14ac:dyDescent="0.25">
      <c r="A27" s="12" t="s">
        <v>48</v>
      </c>
      <c r="B27" s="12" t="s">
        <v>47</v>
      </c>
      <c r="C27" s="12" t="s">
        <v>17</v>
      </c>
      <c r="D27" s="12" t="s">
        <v>36</v>
      </c>
      <c r="E27" s="13" t="s">
        <v>37</v>
      </c>
      <c r="F27" s="14">
        <v>27.2</v>
      </c>
      <c r="G27" s="12" t="s">
        <v>34</v>
      </c>
      <c r="H27" s="14">
        <v>4.8</v>
      </c>
      <c r="I27" s="14">
        <f t="shared" si="0"/>
        <v>1.2</v>
      </c>
      <c r="J27" s="14">
        <f t="shared" si="1"/>
        <v>28.4</v>
      </c>
      <c r="K27" s="15">
        <f t="shared" si="2"/>
        <v>198516</v>
      </c>
    </row>
    <row r="28" spans="1:11" x14ac:dyDescent="0.25">
      <c r="A28" s="8" t="s">
        <v>49</v>
      </c>
      <c r="B28" s="8" t="s">
        <v>47</v>
      </c>
      <c r="C28" s="8" t="s">
        <v>17</v>
      </c>
      <c r="D28" s="8" t="s">
        <v>32</v>
      </c>
      <c r="E28" s="9" t="s">
        <v>33</v>
      </c>
      <c r="F28" s="10">
        <v>27.2</v>
      </c>
      <c r="G28" s="8" t="s">
        <v>34</v>
      </c>
      <c r="H28" s="10">
        <v>4.8</v>
      </c>
      <c r="I28" s="10">
        <f t="shared" si="0"/>
        <v>1.2</v>
      </c>
      <c r="J28" s="10">
        <f t="shared" si="1"/>
        <v>28.4</v>
      </c>
      <c r="K28" s="11">
        <f t="shared" si="2"/>
        <v>198516</v>
      </c>
    </row>
    <row r="29" spans="1:11" x14ac:dyDescent="0.25">
      <c r="A29" s="12" t="s">
        <v>50</v>
      </c>
      <c r="B29" s="12" t="s">
        <v>47</v>
      </c>
      <c r="C29" s="12" t="s">
        <v>17</v>
      </c>
      <c r="D29" s="12" t="s">
        <v>32</v>
      </c>
      <c r="E29" s="13" t="s">
        <v>33</v>
      </c>
      <c r="F29" s="14">
        <v>27.2</v>
      </c>
      <c r="G29" s="12" t="s">
        <v>34</v>
      </c>
      <c r="H29" s="14">
        <v>4.8</v>
      </c>
      <c r="I29" s="14">
        <f t="shared" si="0"/>
        <v>1.2</v>
      </c>
      <c r="J29" s="14">
        <f t="shared" si="1"/>
        <v>28.4</v>
      </c>
      <c r="K29" s="15">
        <f t="shared" si="2"/>
        <v>198516</v>
      </c>
    </row>
    <row r="30" spans="1:11" x14ac:dyDescent="0.25">
      <c r="A30" s="8" t="s">
        <v>51</v>
      </c>
      <c r="B30" s="8" t="s">
        <v>47</v>
      </c>
      <c r="C30" s="8" t="s">
        <v>17</v>
      </c>
      <c r="D30" s="8" t="s">
        <v>36</v>
      </c>
      <c r="E30" s="9" t="s">
        <v>37</v>
      </c>
      <c r="F30" s="10">
        <v>27.2</v>
      </c>
      <c r="G30" s="8" t="s">
        <v>34</v>
      </c>
      <c r="H30" s="10">
        <v>4.8</v>
      </c>
      <c r="I30" s="10">
        <f t="shared" si="0"/>
        <v>1.2</v>
      </c>
      <c r="J30" s="10">
        <f t="shared" si="1"/>
        <v>28.4</v>
      </c>
      <c r="K30" s="11">
        <f t="shared" si="2"/>
        <v>198516</v>
      </c>
    </row>
    <row r="31" spans="1:11" x14ac:dyDescent="0.25">
      <c r="A31" s="12" t="s">
        <v>52</v>
      </c>
      <c r="B31" s="12" t="s">
        <v>47</v>
      </c>
      <c r="C31" s="12" t="s">
        <v>17</v>
      </c>
      <c r="D31" s="12" t="s">
        <v>32</v>
      </c>
      <c r="E31" s="13" t="s">
        <v>33</v>
      </c>
      <c r="F31" s="14">
        <v>27.2</v>
      </c>
      <c r="G31" s="12" t="s">
        <v>34</v>
      </c>
      <c r="H31" s="14">
        <v>4.8</v>
      </c>
      <c r="I31" s="14">
        <f t="shared" si="0"/>
        <v>1.2</v>
      </c>
      <c r="J31" s="14">
        <f t="shared" si="1"/>
        <v>28.4</v>
      </c>
      <c r="K31" s="15">
        <f t="shared" si="2"/>
        <v>198516</v>
      </c>
    </row>
    <row r="32" spans="1:11" x14ac:dyDescent="0.25">
      <c r="A32" s="8" t="s">
        <v>53</v>
      </c>
      <c r="B32" s="8" t="s">
        <v>47</v>
      </c>
      <c r="C32" s="8" t="s">
        <v>25</v>
      </c>
      <c r="D32" s="8" t="s">
        <v>26</v>
      </c>
      <c r="E32" s="9" t="s">
        <v>25</v>
      </c>
      <c r="F32" s="10">
        <v>27.6</v>
      </c>
      <c r="G32" s="8" t="s">
        <v>34</v>
      </c>
      <c r="H32" s="10">
        <v>4.8</v>
      </c>
      <c r="I32" s="10">
        <f t="shared" si="0"/>
        <v>1.2</v>
      </c>
      <c r="J32" s="10">
        <f t="shared" si="1"/>
        <v>28.8</v>
      </c>
      <c r="K32" s="11">
        <f t="shared" si="2"/>
        <v>201312</v>
      </c>
    </row>
    <row r="33" spans="1:11" x14ac:dyDescent="0.25">
      <c r="A33" s="12" t="s">
        <v>54</v>
      </c>
      <c r="B33" s="12" t="s">
        <v>47</v>
      </c>
      <c r="C33" s="12" t="s">
        <v>25</v>
      </c>
      <c r="D33" s="12" t="s">
        <v>26</v>
      </c>
      <c r="E33" s="13" t="s">
        <v>25</v>
      </c>
      <c r="F33" s="14">
        <v>33.700000000000003</v>
      </c>
      <c r="G33" s="12" t="s">
        <v>34</v>
      </c>
      <c r="H33" s="14">
        <v>4.8</v>
      </c>
      <c r="I33" s="14">
        <f t="shared" si="0"/>
        <v>1.2</v>
      </c>
      <c r="J33" s="14">
        <f t="shared" si="1"/>
        <v>34.900000000000006</v>
      </c>
      <c r="K33" s="15">
        <f t="shared" si="2"/>
        <v>243951.00000000003</v>
      </c>
    </row>
    <row r="34" spans="1:11" x14ac:dyDescent="0.25">
      <c r="A34" s="8" t="s">
        <v>55</v>
      </c>
      <c r="B34" s="8" t="s">
        <v>47</v>
      </c>
      <c r="C34" s="8" t="s">
        <v>25</v>
      </c>
      <c r="D34" s="8" t="s">
        <v>26</v>
      </c>
      <c r="E34" s="9" t="s">
        <v>25</v>
      </c>
      <c r="F34" s="10">
        <v>27.6</v>
      </c>
      <c r="G34" s="8" t="s">
        <v>34</v>
      </c>
      <c r="H34" s="10">
        <v>4.8</v>
      </c>
      <c r="I34" s="10">
        <f t="shared" si="0"/>
        <v>1.2</v>
      </c>
      <c r="J34" s="10">
        <f t="shared" si="1"/>
        <v>28.8</v>
      </c>
      <c r="K34" s="11">
        <f t="shared" si="2"/>
        <v>201312</v>
      </c>
    </row>
    <row r="35" spans="1:11" x14ac:dyDescent="0.25">
      <c r="A35" s="12" t="s">
        <v>56</v>
      </c>
      <c r="B35" s="12" t="s">
        <v>47</v>
      </c>
      <c r="C35" s="12" t="s">
        <v>25</v>
      </c>
      <c r="D35" s="12" t="s">
        <v>26</v>
      </c>
      <c r="E35" s="13" t="s">
        <v>25</v>
      </c>
      <c r="F35" s="14">
        <v>33.700000000000003</v>
      </c>
      <c r="G35" s="12" t="s">
        <v>34</v>
      </c>
      <c r="H35" s="14">
        <v>4.8</v>
      </c>
      <c r="I35" s="14">
        <f t="shared" si="0"/>
        <v>1.2</v>
      </c>
      <c r="J35" s="14">
        <f t="shared" si="1"/>
        <v>34.900000000000006</v>
      </c>
      <c r="K35" s="15">
        <f t="shared" si="2"/>
        <v>243951.00000000003</v>
      </c>
    </row>
    <row r="36" spans="1:11" x14ac:dyDescent="0.25">
      <c r="A36" s="8" t="s">
        <v>57</v>
      </c>
      <c r="B36" s="8" t="s">
        <v>58</v>
      </c>
      <c r="C36" s="8" t="s">
        <v>17</v>
      </c>
      <c r="D36" s="8" t="s">
        <v>32</v>
      </c>
      <c r="E36" s="9" t="s">
        <v>33</v>
      </c>
      <c r="F36" s="10">
        <v>27.2</v>
      </c>
      <c r="G36" s="8" t="s">
        <v>34</v>
      </c>
      <c r="H36" s="10">
        <v>4.8</v>
      </c>
      <c r="I36" s="10">
        <f t="shared" si="0"/>
        <v>1.2</v>
      </c>
      <c r="J36" s="10">
        <f t="shared" si="1"/>
        <v>28.4</v>
      </c>
      <c r="K36" s="11">
        <f t="shared" si="2"/>
        <v>198516</v>
      </c>
    </row>
    <row r="37" spans="1:11" x14ac:dyDescent="0.25">
      <c r="A37" s="12" t="s">
        <v>59</v>
      </c>
      <c r="B37" s="12" t="s">
        <v>58</v>
      </c>
      <c r="C37" s="12" t="s">
        <v>17</v>
      </c>
      <c r="D37" s="12" t="s">
        <v>36</v>
      </c>
      <c r="E37" s="13" t="s">
        <v>37</v>
      </c>
      <c r="F37" s="14">
        <v>27.2</v>
      </c>
      <c r="G37" s="12" t="s">
        <v>34</v>
      </c>
      <c r="H37" s="14">
        <v>4.8</v>
      </c>
      <c r="I37" s="14">
        <f t="shared" si="0"/>
        <v>1.2</v>
      </c>
      <c r="J37" s="14">
        <f t="shared" si="1"/>
        <v>28.4</v>
      </c>
      <c r="K37" s="15">
        <f t="shared" si="2"/>
        <v>198516</v>
      </c>
    </row>
    <row r="38" spans="1:11" x14ac:dyDescent="0.25">
      <c r="A38" s="8" t="s">
        <v>60</v>
      </c>
      <c r="B38" s="8" t="s">
        <v>58</v>
      </c>
      <c r="C38" s="8" t="s">
        <v>17</v>
      </c>
      <c r="D38" s="8" t="s">
        <v>32</v>
      </c>
      <c r="E38" s="9" t="s">
        <v>33</v>
      </c>
      <c r="F38" s="10">
        <v>27.2</v>
      </c>
      <c r="G38" s="8" t="s">
        <v>34</v>
      </c>
      <c r="H38" s="10">
        <v>4.8</v>
      </c>
      <c r="I38" s="10">
        <f t="shared" si="0"/>
        <v>1.2</v>
      </c>
      <c r="J38" s="10">
        <f t="shared" si="1"/>
        <v>28.4</v>
      </c>
      <c r="K38" s="11">
        <f t="shared" si="2"/>
        <v>198516</v>
      </c>
    </row>
    <row r="39" spans="1:11" x14ac:dyDescent="0.25">
      <c r="A39" s="12" t="s">
        <v>61</v>
      </c>
      <c r="B39" s="12" t="s">
        <v>58</v>
      </c>
      <c r="C39" s="12" t="s">
        <v>17</v>
      </c>
      <c r="D39" s="12" t="s">
        <v>32</v>
      </c>
      <c r="E39" s="13" t="s">
        <v>33</v>
      </c>
      <c r="F39" s="14">
        <v>27.2</v>
      </c>
      <c r="G39" s="12" t="s">
        <v>34</v>
      </c>
      <c r="H39" s="14">
        <v>4.8</v>
      </c>
      <c r="I39" s="14">
        <f t="shared" si="0"/>
        <v>1.2</v>
      </c>
      <c r="J39" s="14">
        <f t="shared" si="1"/>
        <v>28.4</v>
      </c>
      <c r="K39" s="15">
        <f t="shared" si="2"/>
        <v>198516</v>
      </c>
    </row>
    <row r="40" spans="1:11" x14ac:dyDescent="0.25">
      <c r="A40" s="8" t="s">
        <v>62</v>
      </c>
      <c r="B40" s="8" t="s">
        <v>58</v>
      </c>
      <c r="C40" s="8" t="s">
        <v>17</v>
      </c>
      <c r="D40" s="8" t="s">
        <v>36</v>
      </c>
      <c r="E40" s="9" t="s">
        <v>37</v>
      </c>
      <c r="F40" s="10">
        <v>27.2</v>
      </c>
      <c r="G40" s="8" t="s">
        <v>34</v>
      </c>
      <c r="H40" s="10">
        <v>4.8</v>
      </c>
      <c r="I40" s="10">
        <f t="shared" si="0"/>
        <v>1.2</v>
      </c>
      <c r="J40" s="10">
        <f t="shared" si="1"/>
        <v>28.4</v>
      </c>
      <c r="K40" s="11">
        <f t="shared" si="2"/>
        <v>198516</v>
      </c>
    </row>
    <row r="41" spans="1:11" x14ac:dyDescent="0.25">
      <c r="A41" s="12" t="s">
        <v>63</v>
      </c>
      <c r="B41" s="12" t="s">
        <v>58</v>
      </c>
      <c r="C41" s="12" t="s">
        <v>17</v>
      </c>
      <c r="D41" s="12" t="s">
        <v>32</v>
      </c>
      <c r="E41" s="13" t="s">
        <v>33</v>
      </c>
      <c r="F41" s="14">
        <v>27.2</v>
      </c>
      <c r="G41" s="12" t="s">
        <v>34</v>
      </c>
      <c r="H41" s="14">
        <v>4.8</v>
      </c>
      <c r="I41" s="14">
        <f t="shared" si="0"/>
        <v>1.2</v>
      </c>
      <c r="J41" s="14">
        <f t="shared" si="1"/>
        <v>28.4</v>
      </c>
      <c r="K41" s="15">
        <f t="shared" si="2"/>
        <v>198516</v>
      </c>
    </row>
    <row r="42" spans="1:11" x14ac:dyDescent="0.25">
      <c r="A42" s="8" t="s">
        <v>64</v>
      </c>
      <c r="B42" s="8" t="s">
        <v>65</v>
      </c>
      <c r="C42" s="8" t="s">
        <v>17</v>
      </c>
      <c r="D42" s="8" t="s">
        <v>32</v>
      </c>
      <c r="E42" s="9" t="s">
        <v>33</v>
      </c>
      <c r="F42" s="10">
        <v>27.2</v>
      </c>
      <c r="G42" s="8" t="s">
        <v>34</v>
      </c>
      <c r="H42" s="10">
        <v>4.8</v>
      </c>
      <c r="I42" s="10">
        <f t="shared" si="0"/>
        <v>1.2</v>
      </c>
      <c r="J42" s="10">
        <f t="shared" si="1"/>
        <v>28.4</v>
      </c>
      <c r="K42" s="11">
        <f t="shared" si="2"/>
        <v>198516</v>
      </c>
    </row>
    <row r="43" spans="1:11" x14ac:dyDescent="0.25">
      <c r="A43" s="12" t="s">
        <v>66</v>
      </c>
      <c r="B43" s="12" t="s">
        <v>65</v>
      </c>
      <c r="C43" s="12" t="s">
        <v>17</v>
      </c>
      <c r="D43" s="12" t="s">
        <v>36</v>
      </c>
      <c r="E43" s="13" t="s">
        <v>37</v>
      </c>
      <c r="F43" s="14">
        <v>27.2</v>
      </c>
      <c r="G43" s="12" t="s">
        <v>34</v>
      </c>
      <c r="H43" s="14">
        <v>4.8</v>
      </c>
      <c r="I43" s="14">
        <f t="shared" si="0"/>
        <v>1.2</v>
      </c>
      <c r="J43" s="14">
        <f t="shared" si="1"/>
        <v>28.4</v>
      </c>
      <c r="K43" s="15">
        <f t="shared" si="2"/>
        <v>198516</v>
      </c>
    </row>
    <row r="44" spans="1:11" x14ac:dyDescent="0.25">
      <c r="A44" s="8" t="s">
        <v>67</v>
      </c>
      <c r="B44" s="8" t="s">
        <v>65</v>
      </c>
      <c r="C44" s="8" t="s">
        <v>17</v>
      </c>
      <c r="D44" s="8" t="s">
        <v>32</v>
      </c>
      <c r="E44" s="9" t="s">
        <v>33</v>
      </c>
      <c r="F44" s="10">
        <v>27.2</v>
      </c>
      <c r="G44" s="8" t="s">
        <v>34</v>
      </c>
      <c r="H44" s="10">
        <v>4.8</v>
      </c>
      <c r="I44" s="10">
        <f t="shared" si="0"/>
        <v>1.2</v>
      </c>
      <c r="J44" s="10">
        <f t="shared" si="1"/>
        <v>28.4</v>
      </c>
      <c r="K44" s="11">
        <f t="shared" si="2"/>
        <v>198516</v>
      </c>
    </row>
    <row r="45" spans="1:11" x14ac:dyDescent="0.25">
      <c r="A45" s="12" t="s">
        <v>68</v>
      </c>
      <c r="B45" s="12" t="s">
        <v>65</v>
      </c>
      <c r="C45" s="12" t="s">
        <v>17</v>
      </c>
      <c r="D45" s="12" t="s">
        <v>32</v>
      </c>
      <c r="E45" s="13" t="s">
        <v>33</v>
      </c>
      <c r="F45" s="14">
        <v>27.2</v>
      </c>
      <c r="G45" s="12" t="s">
        <v>34</v>
      </c>
      <c r="H45" s="14">
        <v>4.8</v>
      </c>
      <c r="I45" s="14">
        <f t="shared" si="0"/>
        <v>1.2</v>
      </c>
      <c r="J45" s="14">
        <f t="shared" si="1"/>
        <v>28.4</v>
      </c>
      <c r="K45" s="15">
        <f t="shared" si="2"/>
        <v>198516</v>
      </c>
    </row>
    <row r="46" spans="1:11" x14ac:dyDescent="0.25">
      <c r="A46" s="8" t="s">
        <v>69</v>
      </c>
      <c r="B46" s="8" t="s">
        <v>65</v>
      </c>
      <c r="C46" s="8" t="s">
        <v>17</v>
      </c>
      <c r="D46" s="8" t="s">
        <v>36</v>
      </c>
      <c r="E46" s="9" t="s">
        <v>37</v>
      </c>
      <c r="F46" s="10">
        <v>27.2</v>
      </c>
      <c r="G46" s="8" t="s">
        <v>34</v>
      </c>
      <c r="H46" s="10">
        <v>4.8</v>
      </c>
      <c r="I46" s="10">
        <f t="shared" si="0"/>
        <v>1.2</v>
      </c>
      <c r="J46" s="10">
        <f t="shared" si="1"/>
        <v>28.4</v>
      </c>
      <c r="K46" s="11">
        <f t="shared" si="2"/>
        <v>198516</v>
      </c>
    </row>
    <row r="47" spans="1:11" x14ac:dyDescent="0.25">
      <c r="A47" s="12" t="s">
        <v>70</v>
      </c>
      <c r="B47" s="12" t="s">
        <v>65</v>
      </c>
      <c r="C47" s="12" t="s">
        <v>17</v>
      </c>
      <c r="D47" s="12" t="s">
        <v>32</v>
      </c>
      <c r="E47" s="13" t="s">
        <v>33</v>
      </c>
      <c r="F47" s="14">
        <v>27.2</v>
      </c>
      <c r="G47" s="12" t="s">
        <v>34</v>
      </c>
      <c r="H47" s="14">
        <v>4.8</v>
      </c>
      <c r="I47" s="14">
        <f t="shared" si="0"/>
        <v>1.2</v>
      </c>
      <c r="J47" s="14">
        <f t="shared" si="1"/>
        <v>28.4</v>
      </c>
      <c r="K47" s="15">
        <f t="shared" si="2"/>
        <v>198516</v>
      </c>
    </row>
    <row r="48" spans="1:11" x14ac:dyDescent="0.25">
      <c r="A48" s="16" t="s">
        <v>71</v>
      </c>
      <c r="B48" s="17"/>
      <c r="C48" s="17"/>
      <c r="D48" s="17"/>
      <c r="E48" s="17"/>
      <c r="F48" s="18">
        <f>SUM(F8:F47)</f>
        <v>1167.8000000000009</v>
      </c>
      <c r="H48" s="18">
        <f>SUM(H8:H47)</f>
        <v>217.60000000000016</v>
      </c>
      <c r="I48" s="18">
        <f>SUM(I8:I47)</f>
        <v>54.400000000000041</v>
      </c>
      <c r="J48" s="18">
        <f>SUM(J8:J47)</f>
        <v>1222.2</v>
      </c>
      <c r="K48" s="19">
        <f>SUM(K8:K47)</f>
        <v>8543178</v>
      </c>
    </row>
    <row r="49" spans="1:11" x14ac:dyDescent="0.25">
      <c r="A49" s="2" t="s">
        <v>72</v>
      </c>
      <c r="F49" s="20">
        <f>AVERAGE(F8:F47)</f>
        <v>29.195000000000022</v>
      </c>
      <c r="J49" s="20">
        <f>AVERAGE(J8:J47)</f>
        <v>30.555</v>
      </c>
      <c r="K49" s="21">
        <f>AVERAGE(K8:K47)</f>
        <v>213579.45</v>
      </c>
    </row>
    <row r="51" spans="1:11" x14ac:dyDescent="0.25">
      <c r="A51" s="22" t="s">
        <v>73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zoomScaleNormal="100" workbookViewId="0"/>
  </sheetViews>
  <sheetFormatPr baseColWidth="10" defaultColWidth="8.7109375" defaultRowHeight="15" x14ac:dyDescent="0.25"/>
  <cols>
    <col min="1" max="1" width="6" customWidth="1"/>
    <col min="2" max="2" width="18" customWidth="1"/>
    <col min="3" max="3" width="9" customWidth="1"/>
    <col min="4" max="5" width="12" customWidth="1"/>
    <col min="6" max="8" width="14" customWidth="1"/>
    <col min="9" max="9" width="17" customWidth="1"/>
  </cols>
  <sheetData>
    <row r="1" spans="1:9" ht="18" customHeight="1" x14ac:dyDescent="0.25">
      <c r="A1" s="1" t="s">
        <v>74</v>
      </c>
    </row>
    <row r="3" spans="1:9" ht="30" customHeight="1" x14ac:dyDescent="0.25">
      <c r="A3" s="23" t="s">
        <v>7</v>
      </c>
      <c r="B3" s="23" t="s">
        <v>8</v>
      </c>
      <c r="C3" s="23" t="s">
        <v>75</v>
      </c>
      <c r="D3" s="23" t="s">
        <v>76</v>
      </c>
      <c r="E3" s="23" t="s">
        <v>77</v>
      </c>
      <c r="F3" s="23" t="s">
        <v>13</v>
      </c>
      <c r="G3" s="23" t="s">
        <v>78</v>
      </c>
      <c r="H3" s="23" t="s">
        <v>79</v>
      </c>
      <c r="I3" s="23" t="s">
        <v>80</v>
      </c>
    </row>
    <row r="4" spans="1:9" x14ac:dyDescent="0.25">
      <c r="A4" s="9" t="s">
        <v>32</v>
      </c>
      <c r="B4" s="9" t="s">
        <v>33</v>
      </c>
      <c r="C4" s="9">
        <f>COUNTIF(Preisliste!$D$8:$D$47,A4)</f>
        <v>16</v>
      </c>
      <c r="D4" s="10">
        <f>_xlfn.MINIFS(Preisliste!$J$8:$J$47,Preisliste!$D$8:$D$47,A4)</f>
        <v>28.4</v>
      </c>
      <c r="E4" s="10">
        <f>_xlfn.MAXIFS(Preisliste!$J$8:$J$47,Preisliste!$D$8:$D$47,A4)</f>
        <v>28.4</v>
      </c>
      <c r="F4" s="10">
        <f>SUMIF(Preisliste!$D$8:$D$47,A4,Preisliste!$J$8:$J$47)</f>
        <v>454.39999999999986</v>
      </c>
      <c r="G4" s="11">
        <f>_xlfn.MINIFS(Preisliste!$K$8:$K$47,Preisliste!$D$8:$D$47,A4)</f>
        <v>198516</v>
      </c>
      <c r="H4" s="11">
        <f>_xlfn.MAXIFS(Preisliste!$K$8:$K$47,Preisliste!$D$8:$D$47,A4)</f>
        <v>198516</v>
      </c>
      <c r="I4" s="11">
        <f>SUMIF(Preisliste!$D$8:$D$47,A4,Preisliste!$K$8:$K$47)</f>
        <v>3176256</v>
      </c>
    </row>
    <row r="5" spans="1:9" x14ac:dyDescent="0.25">
      <c r="A5" s="9" t="s">
        <v>36</v>
      </c>
      <c r="B5" s="9" t="s">
        <v>37</v>
      </c>
      <c r="C5" s="9">
        <f>COUNTIF(Preisliste!$D$8:$D$47,A5)</f>
        <v>8</v>
      </c>
      <c r="D5" s="10">
        <f>_xlfn.MINIFS(Preisliste!$J$8:$J$47,Preisliste!$D$8:$D$47,A5)</f>
        <v>28.4</v>
      </c>
      <c r="E5" s="10">
        <f>_xlfn.MAXIFS(Preisliste!$J$8:$J$47,Preisliste!$D$8:$D$47,A5)</f>
        <v>28.4</v>
      </c>
      <c r="F5" s="10">
        <f>SUMIF(Preisliste!$D$8:$D$47,A5,Preisliste!$J$8:$J$47)</f>
        <v>227.20000000000002</v>
      </c>
      <c r="G5" s="11">
        <f>_xlfn.MINIFS(Preisliste!$K$8:$K$47,Preisliste!$D$8:$D$47,A5)</f>
        <v>198516</v>
      </c>
      <c r="H5" s="11">
        <f>_xlfn.MAXIFS(Preisliste!$K$8:$K$47,Preisliste!$D$8:$D$47,A5)</f>
        <v>198516</v>
      </c>
      <c r="I5" s="11">
        <f>SUMIF(Preisliste!$D$8:$D$47,A5,Preisliste!$K$8:$K$47)</f>
        <v>1588128</v>
      </c>
    </row>
    <row r="6" spans="1:9" x14ac:dyDescent="0.25">
      <c r="A6" s="9" t="s">
        <v>18</v>
      </c>
      <c r="B6" s="9" t="s">
        <v>19</v>
      </c>
      <c r="C6" s="9">
        <f>COUNTIF(Preisliste!$D$8:$D$47,A6)</f>
        <v>4</v>
      </c>
      <c r="D6" s="10">
        <f>_xlfn.MINIFS(Preisliste!$J$8:$J$47,Preisliste!$D$8:$D$47,A6)</f>
        <v>29.7</v>
      </c>
      <c r="E6" s="10">
        <f>_xlfn.MAXIFS(Preisliste!$J$8:$J$47,Preisliste!$D$8:$D$47,A6)</f>
        <v>37.700000000000003</v>
      </c>
      <c r="F6" s="10">
        <f>SUMIF(Preisliste!$D$8:$D$47,A6,Preisliste!$J$8:$J$47)</f>
        <v>134.80000000000001</v>
      </c>
      <c r="G6" s="11">
        <f>_xlfn.MINIFS(Preisliste!$K$8:$K$47,Preisliste!$D$8:$D$47,A6)</f>
        <v>207603</v>
      </c>
      <c r="H6" s="11">
        <f>_xlfn.MAXIFS(Preisliste!$K$8:$K$47,Preisliste!$D$8:$D$47,A6)</f>
        <v>263523</v>
      </c>
      <c r="I6" s="11">
        <f>SUMIF(Preisliste!$D$8:$D$47,A6,Preisliste!$K$8:$K$47)</f>
        <v>942252</v>
      </c>
    </row>
    <row r="7" spans="1:9" x14ac:dyDescent="0.25">
      <c r="A7" s="9" t="s">
        <v>26</v>
      </c>
      <c r="B7" s="9" t="s">
        <v>25</v>
      </c>
      <c r="C7" s="9">
        <f>COUNTIF(Preisliste!$D$8:$D$47,A7)</f>
        <v>12</v>
      </c>
      <c r="D7" s="10">
        <f>_xlfn.MINIFS(Preisliste!$J$8:$J$47,Preisliste!$D$8:$D$47,A7)</f>
        <v>28.8</v>
      </c>
      <c r="E7" s="10">
        <f>_xlfn.MAXIFS(Preisliste!$J$8:$J$47,Preisliste!$D$8:$D$47,A7)</f>
        <v>36.799999999999997</v>
      </c>
      <c r="F7" s="10">
        <f>SUMIF(Preisliste!$D$8:$D$47,A7,Preisliste!$J$8:$J$47)</f>
        <v>405.80000000000007</v>
      </c>
      <c r="G7" s="11">
        <f>_xlfn.MINIFS(Preisliste!$K$8:$K$47,Preisliste!$D$8:$D$47,A7)</f>
        <v>201312</v>
      </c>
      <c r="H7" s="11">
        <f>_xlfn.MAXIFS(Preisliste!$K$8:$K$47,Preisliste!$D$8:$D$47,A7)</f>
        <v>257231.99999999997</v>
      </c>
      <c r="I7" s="11">
        <f>SUMIF(Preisliste!$D$8:$D$47,A7,Preisliste!$K$8:$K$47)</f>
        <v>2836542</v>
      </c>
    </row>
    <row r="8" spans="1:9" x14ac:dyDescent="0.25">
      <c r="A8" s="16" t="s">
        <v>81</v>
      </c>
      <c r="B8" s="17"/>
      <c r="C8" s="24">
        <f>SUM(C4:C7)</f>
        <v>40</v>
      </c>
      <c r="D8" s="17"/>
      <c r="E8" s="17"/>
      <c r="F8" s="18">
        <f>SUM(F4:F7)</f>
        <v>1222.1999999999998</v>
      </c>
      <c r="G8" s="17"/>
      <c r="H8" s="17"/>
      <c r="I8" s="19">
        <f>SUM(I4:I7)</f>
        <v>8543178</v>
      </c>
    </row>
    <row r="10" spans="1:9" x14ac:dyDescent="0.25">
      <c r="A10" s="22" t="s">
        <v>82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A7D34020B3214FA158CF871D7F29ED" ma:contentTypeVersion="0" ma:contentTypeDescription="Ein neues Dokument erstellen." ma:contentTypeScope="" ma:versionID="c1776fbbcfab4fe2a8c69291df1cfa5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bd91030dd2cd3052693ebd8aef66f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CD676A-20E6-4390-B789-C8821822D3FC}"/>
</file>

<file path=customXml/itemProps2.xml><?xml version="1.0" encoding="utf-8"?>
<ds:datastoreItem xmlns:ds="http://schemas.openxmlformats.org/officeDocument/2006/customXml" ds:itemID="{F8037A1B-CFED-4DA5-8D94-5B6B0F88D00F}"/>
</file>

<file path=customXml/itemProps3.xml><?xml version="1.0" encoding="utf-8"?>
<ds:datastoreItem xmlns:ds="http://schemas.openxmlformats.org/officeDocument/2006/customXml" ds:itemID="{71740F55-F611-4D0B-A426-FB64210E7C6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Preisliste</vt:lpstr>
      <vt:lpstr>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norman lion</cp:lastModifiedBy>
  <cp:revision>0</cp:revision>
  <dcterms:created xsi:type="dcterms:W3CDTF">2026-09-25T07:35:57Z</dcterms:created>
  <dcterms:modified xsi:type="dcterms:W3CDTF">2026-10-06T07:08:02Z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0x010100DEA7D34020B3214FA158CF871D7F29ED</vt:lpwstr>
  </property>
</Properties>
</file>